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Inputs" sheetId="2" state="visible" r:id="rId4"/>
    <sheet name="Calculations" sheetId="3" state="visible" r:id="rId5"/>
    <sheet name="Bridge Summary" sheetId="4" state="visible" r:id="rId6"/>
    <sheet name="Visual Bridg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<sst xmlns="http://schemas.openxmlformats.org/spreadsheetml/2006/main" count="100" uniqueCount="90">
  <si>
    <t xml:space="preserve">Margin Bridge &amp; Price/Volume/Mix Decomposition</t>
  </si>
  <si>
    <t xml:space="preserve">Built by Yehuda Slater · Strategic FP&amp;A &amp; Financial Decision Modeling</t>
  </si>
  <si>
    <t xml:space="preserve">THE BUSINESS QUESTION</t>
  </si>
  <si>
    <t xml:space="preserve">Revenue grew but gross margin did not improve. Or margin moved in an unexpected direction. Leadership needs to know exactly where the change came from — was it price, volume, product mix, or cost? And whether the issue is structural or controllable.</t>
  </si>
  <si>
    <t xml:space="preserve">WHAT THIS MODEL DOES</t>
  </si>
  <si>
    <t xml:space="preserve">It compares two periods (Period 1 = baseline, Period 2 = current) at the product level, and decomposes the change in gross profit into four distinct effects:
   1. PRICE EFFECT — how much margin changed because selling prices changed
   2. VOLUME EFFECT — how much changed because total units sold changed
   3. MIX EFFECT — how much changed because the share of products in the basket changed
   4. COST EFFECT — how much changed because unit costs (COGS) changed
These four effects sum exactly to the total margin change.</t>
  </si>
  <si>
    <t xml:space="preserve">METHODOLOGY</t>
  </si>
  <si>
    <t xml:space="preserve">The model uses the standard PVMC (Price-Volume-Mix-Cost) decomposition method used in CFO-level reporting:
   • Price Effect    = (P2 - P1) × Q2
   • Cost Effect     = (C1 - C2) × Q2
   • Volume Effect   = (Q2_total - Q1_total) × Margin1_avg × MixShare1
   • Mix Effect      = Q2 × (Margin1_product - Margin1_avg) - Volume on shifted units
The sum of all four effects equals the total gross profit change between Period 1 and Period 2.</t>
  </si>
  <si>
    <t xml:space="preserve">SHEETS</t>
  </si>
  <si>
    <t xml:space="preserve">1. Instructions  →  This page
2. Inputs        →  Period 1 and Period 2 data per product (price, volume, cost)
3. Calculations  →  Step-by-step decomposition (formulas, no editing needed)
4. Bridge Summary →  The four effects, totals, and reconciliation
5. Visual Bridge →  Visual waterfall summary</t>
  </si>
  <si>
    <t xml:space="preserve">HOW TO USE</t>
  </si>
  <si>
    <t xml:space="preserve">Step 1: Open the Inputs sheet and enter your products (rows 6 onward).
Step 2: Enter Period 1 and Period 2 data for each product:
        — Units sold, average selling price, average unit cost.
Step 3: All other sheets calculate automatically.
Step 4: Open Bridge Summary to read the decomposition.
Step 5: Use the explanation column to interpret the result.</t>
  </si>
  <si>
    <t xml:space="preserve">COLOR CODING</t>
  </si>
  <si>
    <t xml:space="preserve">Blue text  → Hardcoded inputs (you change these)
Black text → Formulas (do not edit)
Green text → Cross-sheet links
Yellow bg  → Key input cells</t>
  </si>
  <si>
    <t xml:space="preserve">INTERPRETATION TIPS</t>
  </si>
  <si>
    <t xml:space="preserve">• A negative price effect with positive volume effect typically signals that you traded margin for share — was it intentional?
• A large mix effect means your basket of products shifted toward higher- or lower-margin items. Check whether the shift is sustainable.
• A large cost effect points to inflation, supply chain shifts, or production efficiency changes — diagnose the underlying cause separately.
• If the bridge does not reconcile to zero, check for product additions/deletions between periods (handled automatically by row-level formulas).</t>
  </si>
  <si>
    <t xml:space="preserve">PERIOD COMPARISON INPUTS</t>
  </si>
  <si>
    <t xml:space="preserve">Enter product-level data for Period 1 (baseline) and Period 2 (current). All blue cells are inputs.</t>
  </si>
  <si>
    <t xml:space="preserve">PERIOD 1 (Baseline)</t>
  </si>
  <si>
    <t xml:space="preserve">PERIOD 2 (Current)</t>
  </si>
  <si>
    <t xml:space="preserve">Product</t>
  </si>
  <si>
    <t xml:space="preserve">Units (Q1)</t>
  </si>
  <si>
    <t xml:space="preserve">Price (P1)</t>
  </si>
  <si>
    <t xml:space="preserve">Unit Cost (C1)</t>
  </si>
  <si>
    <t xml:space="preserve">Units (Q2)</t>
  </si>
  <si>
    <t xml:space="preserve">Price (P2)</t>
  </si>
  <si>
    <t xml:space="preserve">Unit Cost (C2)</t>
  </si>
  <si>
    <t xml:space="preserve">Product A — Premium Widget</t>
  </si>
  <si>
    <t xml:space="preserve">Product B — Standard Widget</t>
  </si>
  <si>
    <t xml:space="preserve">Product C — Bulk SKU</t>
  </si>
  <si>
    <t xml:space="preserve">Product D — Specialty</t>
  </si>
  <si>
    <t xml:space="preserve">Product E — New Product</t>
  </si>
  <si>
    <t xml:space="preserve">Product F — Discontinued</t>
  </si>
  <si>
    <t xml:space="preserve">TOTAL</t>
  </si>
  <si>
    <t xml:space="preserve">DECOMPOSITION CALCULATIONS</t>
  </si>
  <si>
    <t xml:space="preserve">Step-by-step calculation per product. Pulls automatically from Inputs sheet.</t>
  </si>
  <si>
    <t xml:space="preserve">PERIOD 1 RESULTS</t>
  </si>
  <si>
    <t xml:space="preserve">PERIOD 2 RESULTS</t>
  </si>
  <si>
    <t xml:space="preserve">DECOMPOSITION EFFECTS</t>
  </si>
  <si>
    <t xml:space="preserve">CHECK</t>
  </si>
  <si>
    <t xml:space="preserve">Revenue P1</t>
  </si>
  <si>
    <t xml:space="preserve">COGS P1</t>
  </si>
  <si>
    <t xml:space="preserve">Margin P1</t>
  </si>
  <si>
    <t xml:space="preserve">Revenue P2</t>
  </si>
  <si>
    <t xml:space="preserve">COGS P2</t>
  </si>
  <si>
    <t xml:space="preserve">Margin P2</t>
  </si>
  <si>
    <t xml:space="preserve">Price Effect</t>
  </si>
  <si>
    <t xml:space="preserve">Cost Effect</t>
  </si>
  <si>
    <t xml:space="preserve">Volume Effect</t>
  </si>
  <si>
    <t xml:space="preserve">Mix Effect</t>
  </si>
  <si>
    <t xml:space="preserve">Total Δ Margin</t>
  </si>
  <si>
    <t xml:space="preserve">MARGIN BRIDGE SUMMARY</t>
  </si>
  <si>
    <t xml:space="preserve">How the margin moved between Period 1 and Period 2</t>
  </si>
  <si>
    <t xml:space="preserve">STARTING MARGIN (Period 1)</t>
  </si>
  <si>
    <t xml:space="preserve">Gross profit at the baseline period.</t>
  </si>
  <si>
    <t xml:space="preserve">  + Price Effect</t>
  </si>
  <si>
    <t xml:space="preserve">Change driven by selling-price moves on Period 2 volumes.</t>
  </si>
  <si>
    <t xml:space="preserve">  + Volume Effect</t>
  </si>
  <si>
    <t xml:space="preserve">Change driven by total unit volume difference (at Period 1 unit margins).</t>
  </si>
  <si>
    <t xml:space="preserve">  + Mix Effect</t>
  </si>
  <si>
    <t xml:space="preserve">Change from shift in product mix — i.e., higher- or lower-margin products taking a larger share.</t>
  </si>
  <si>
    <t xml:space="preserve">  + Cost Effect</t>
  </si>
  <si>
    <t xml:space="preserve">Change driven by unit-cost moves on Period 2 volumes.</t>
  </si>
  <si>
    <t xml:space="preserve">ENDING MARGIN (Period 2)</t>
  </si>
  <si>
    <t xml:space="preserve">Gross profit at the current period.</t>
  </si>
  <si>
    <t xml:space="preserve">Total Δ (sum of effects)</t>
  </si>
  <si>
    <t xml:space="preserve">Total Δ (Period 2 – Period 1)</t>
  </si>
  <si>
    <t xml:space="preserve">Reconciliation (should be zero)</t>
  </si>
  <si>
    <t xml:space="preserve">KEY METRICS</t>
  </si>
  <si>
    <t xml:space="preserve">Period 1 Revenue</t>
  </si>
  <si>
    <t xml:space="preserve">Period 2 Revenue</t>
  </si>
  <si>
    <t xml:space="preserve">Revenue Growth</t>
  </si>
  <si>
    <t xml:space="preserve">Period 1 Gross Margin %</t>
  </si>
  <si>
    <t xml:space="preserve">Period 2 Gross Margin %</t>
  </si>
  <si>
    <t xml:space="preserve">Margin % Change (pts)</t>
  </si>
  <si>
    <t xml:space="preserve">BRIDGE CHART DATA</t>
  </si>
  <si>
    <t xml:space="preserve">Use this data to build a waterfall chart in Excel (Insert → Waterfall Chart)</t>
  </si>
  <si>
    <t xml:space="preserve">Step</t>
  </si>
  <si>
    <t xml:space="preserve">Value</t>
  </si>
  <si>
    <t xml:space="preserve">Type</t>
  </si>
  <si>
    <t xml:space="preserve">Period 1 Margin</t>
  </si>
  <si>
    <t xml:space="preserve">Total</t>
  </si>
  <si>
    <t xml:space="preserve">Δ</t>
  </si>
  <si>
    <t xml:space="preserve">Period 2 Margin</t>
  </si>
  <si>
    <t xml:space="preserve">TO BUILD WATERFALL CHART:</t>
  </si>
  <si>
    <t xml:space="preserve">1. Select cells B5:C10 (Step + Value columns)</t>
  </si>
  <si>
    <t xml:space="preserve">2. Go to Insert tab → Waterfall chart</t>
  </si>
  <si>
    <t xml:space="preserve">3. Right-click the 'Period 1 Margin' bar → 'Set as Total'</t>
  </si>
  <si>
    <t xml:space="preserve">4. Right-click the 'Period 2 Margin' bar → 'Set as Total'</t>
  </si>
  <si>
    <t xml:space="preserve">5. Customize colors and labels as needed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</si>
</sst>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;&quot;($&quot;#,##0\);\-"/>
    <numFmt numFmtId="167" formatCode="0.0%;\(0.0%\);\-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B4332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1B4332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40404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4332"/>
        <bgColor rgb="FF404040"/>
      </patternFill>
    </fill>
    <fill>
      <patternFill patternType="solid">
        <fgColor rgb="FF2D6A4F"/>
        <bgColor rgb="FF1B4332"/>
      </patternFill>
    </fill>
    <fill>
      <patternFill patternType="solid">
        <fgColor rgb="FFF0FAF3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0FAF3"/>
      </patternFill>
    </fill>
    <fill>
      <patternFill patternType="solid">
        <fgColor rgb="FFD8F3DC"/>
        <bgColor rgb="FFF0FAF3"/>
      </patternFill>
    </fill>
    <fill>
      <patternFill patternType="solid">
        <fgColor rgb="FF404040"/>
        <bgColor rgb="FF1B433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0FA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4332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70"/>
  </cols>
  <sheetData>
    <row r="1" customFormat="false" ht="36" hidden="false" customHeight="true" outlineLevel="0" collapsed="false">
      <c r="B1" s="1" t="s">
        <v>0</v>
      </c>
      <c r="C1" s="1"/>
    </row>
    <row r="2" customFormat="false" ht="19.5" hidden="false" customHeight="true" outlineLevel="0" collapsed="false">
      <c r="B2" s="2" t="s">
        <v>1</v>
      </c>
      <c r="C2" s="2"/>
    </row>
    <row r="4" customFormat="false" ht="30" hidden="false" customHeight="true" outlineLevel="0" collapsed="false">
      <c r="B4" s="3" t="s">
        <v>2</v>
      </c>
      <c r="C4" s="4" t="s">
        <v>3</v>
      </c>
    </row>
    <row r="6" customFormat="false" ht="117.75" hidden="false" customHeight="true" outlineLevel="0" collapsed="false">
      <c r="B6" s="3" t="s">
        <v>4</v>
      </c>
      <c r="C6" s="4" t="s">
        <v>5</v>
      </c>
    </row>
    <row r="8" customFormat="false" ht="117.75" hidden="false" customHeight="true" outlineLevel="0" collapsed="false">
      <c r="B8" s="3" t="s">
        <v>6</v>
      </c>
      <c r="C8" s="4" t="s">
        <v>7</v>
      </c>
    </row>
    <row r="10" customFormat="false" ht="75.75" hidden="false" customHeight="true" outlineLevel="0" collapsed="false">
      <c r="B10" s="3" t="s">
        <v>8</v>
      </c>
      <c r="C10" s="4" t="s">
        <v>9</v>
      </c>
    </row>
    <row r="12" customFormat="false" ht="90" hidden="false" customHeight="true" outlineLevel="0" collapsed="false">
      <c r="B12" s="3" t="s">
        <v>10</v>
      </c>
      <c r="C12" s="4" t="s">
        <v>11</v>
      </c>
    </row>
    <row r="14" customFormat="false" ht="61.5" hidden="false" customHeight="true" outlineLevel="0" collapsed="false">
      <c r="B14" s="3" t="s">
        <v>12</v>
      </c>
      <c r="C14" s="4" t="s">
        <v>13</v>
      </c>
    </row>
    <row r="16" customFormat="false" ht="61.5" hidden="false" customHeight="true" outlineLevel="0" collapsed="false">
      <c r="B16" s="3" t="s">
        <v>14</v>
      </c>
      <c r="C16" s="4" t="s">
        <v>15</v>
      </c>
    </row>
  </sheetData>
  <mergeCells count="2">
    <mergeCell ref="B1:C1"/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9" min="3" style="0" width="15"/>
  </cols>
  <sheetData>
    <row r="1" customFormat="false" ht="31.5" hidden="false" customHeight="true" outlineLevel="0" collapsed="false">
      <c r="B1" s="5" t="s">
        <v>16</v>
      </c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B2" s="2" t="s">
        <v>17</v>
      </c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C4" s="6" t="s">
        <v>18</v>
      </c>
      <c r="D4" s="6"/>
      <c r="E4" s="6"/>
      <c r="F4" s="6" t="s">
        <v>19</v>
      </c>
      <c r="G4" s="6"/>
      <c r="H4" s="6"/>
    </row>
    <row r="5" customFormat="false" ht="19.5" hidden="false" customHeight="true" outlineLevel="0" collapsed="false"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</row>
    <row r="6" customFormat="false" ht="18" hidden="false" customHeight="true" outlineLevel="0" collapsed="false">
      <c r="B6" s="8" t="s">
        <v>27</v>
      </c>
      <c r="C6" s="9" t="n">
        <v>12000</v>
      </c>
      <c r="D6" s="10" t="n">
        <v>50</v>
      </c>
      <c r="E6" s="10" t="n">
        <v>30</v>
      </c>
      <c r="F6" s="9" t="n">
        <v>11000</v>
      </c>
      <c r="G6" s="10" t="n">
        <v>52</v>
      </c>
      <c r="H6" s="10" t="n">
        <v>32</v>
      </c>
    </row>
    <row r="7" customFormat="false" ht="18" hidden="false" customHeight="true" outlineLevel="0" collapsed="false">
      <c r="B7" s="11" t="s">
        <v>28</v>
      </c>
      <c r="C7" s="9" t="n">
        <v>25000</v>
      </c>
      <c r="D7" s="10" t="n">
        <v>28</v>
      </c>
      <c r="E7" s="10" t="n">
        <v>18</v>
      </c>
      <c r="F7" s="9" t="n">
        <v>28000</v>
      </c>
      <c r="G7" s="10" t="n">
        <v>27.5</v>
      </c>
      <c r="H7" s="10" t="n">
        <v>19</v>
      </c>
    </row>
    <row r="8" customFormat="false" ht="18" hidden="false" customHeight="true" outlineLevel="0" collapsed="false">
      <c r="B8" s="8" t="s">
        <v>29</v>
      </c>
      <c r="C8" s="9" t="n">
        <v>8000</v>
      </c>
      <c r="D8" s="10" t="n">
        <v>15</v>
      </c>
      <c r="E8" s="10" t="n">
        <v>9</v>
      </c>
      <c r="F8" s="9" t="n">
        <v>6500</v>
      </c>
      <c r="G8" s="10" t="n">
        <v>16</v>
      </c>
      <c r="H8" s="10" t="n">
        <v>10.5</v>
      </c>
    </row>
    <row r="9" customFormat="false" ht="18" hidden="false" customHeight="true" outlineLevel="0" collapsed="false">
      <c r="B9" s="11" t="s">
        <v>30</v>
      </c>
      <c r="C9" s="9" t="n">
        <v>3500</v>
      </c>
      <c r="D9" s="10" t="n">
        <v>95</v>
      </c>
      <c r="E9" s="10" t="n">
        <v>55</v>
      </c>
      <c r="F9" s="9" t="n">
        <v>4200</v>
      </c>
      <c r="G9" s="10" t="n">
        <v>98</v>
      </c>
      <c r="H9" s="10" t="n">
        <v>58</v>
      </c>
    </row>
    <row r="10" customFormat="false" ht="18" hidden="false" customHeight="true" outlineLevel="0" collapsed="false">
      <c r="B10" s="8" t="s">
        <v>31</v>
      </c>
      <c r="C10" s="9" t="n">
        <v>0</v>
      </c>
      <c r="D10" s="10" t="n">
        <v>0</v>
      </c>
      <c r="E10" s="10" t="n">
        <v>0</v>
      </c>
      <c r="F10" s="9" t="n">
        <v>2800</v>
      </c>
      <c r="G10" s="10" t="n">
        <v>42</v>
      </c>
      <c r="H10" s="10" t="n">
        <v>26</v>
      </c>
    </row>
    <row r="11" customFormat="false" ht="18" hidden="false" customHeight="true" outlineLevel="0" collapsed="false">
      <c r="B11" s="11" t="s">
        <v>32</v>
      </c>
      <c r="C11" s="9" t="n">
        <v>4000</v>
      </c>
      <c r="D11" s="10" t="n">
        <v>22</v>
      </c>
      <c r="E11" s="10" t="n">
        <v>14</v>
      </c>
      <c r="F11" s="9" t="n">
        <v>0</v>
      </c>
      <c r="G11" s="10" t="n">
        <v>0</v>
      </c>
      <c r="H11" s="10" t="n">
        <v>0</v>
      </c>
    </row>
    <row r="12" customFormat="false" ht="19.5" hidden="false" customHeight="true" outlineLevel="0" collapsed="false">
      <c r="B12" s="12" t="s">
        <v>33</v>
      </c>
      <c r="C12" s="13" t="n">
        <f aca="false">SUM(C6:C11)</f>
        <v>52500</v>
      </c>
      <c r="D12" s="14"/>
      <c r="E12" s="14"/>
      <c r="F12" s="13" t="n">
        <f aca="false">SUM(F6:F11)</f>
        <v>52500</v>
      </c>
      <c r="G12" s="14"/>
      <c r="H12" s="14"/>
    </row>
  </sheetData>
  <mergeCells count="4">
    <mergeCell ref="B1:I1"/>
    <mergeCell ref="B2:I2"/>
    <mergeCell ref="C4:E4"/>
    <mergeCell ref="F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17" min="3" style="0" width="14"/>
  </cols>
  <sheetData>
    <row r="1" customFormat="false" ht="31.5" hidden="false" customHeight="true" outlineLevel="0" collapsed="false">
      <c r="B1" s="5" t="s">
        <v>34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Format="false" ht="15" hidden="false" customHeight="false" outlineLevel="0" collapsed="false">
      <c r="B2" s="2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15" t="s">
        <v>36</v>
      </c>
      <c r="D4" s="15"/>
      <c r="E4" s="15"/>
      <c r="F4" s="15" t="s">
        <v>37</v>
      </c>
      <c r="G4" s="15"/>
      <c r="H4" s="15"/>
      <c r="I4" s="16" t="s">
        <v>38</v>
      </c>
      <c r="J4" s="16"/>
      <c r="K4" s="16"/>
      <c r="L4" s="16"/>
      <c r="M4" s="17" t="s">
        <v>39</v>
      </c>
    </row>
    <row r="5" customFormat="false" ht="21.75" hidden="false" customHeight="true" outlineLevel="0" collapsed="false">
      <c r="B5" s="7" t="s">
        <v>20</v>
      </c>
      <c r="C5" s="7" t="s">
        <v>40</v>
      </c>
      <c r="D5" s="7" t="s">
        <v>41</v>
      </c>
      <c r="E5" s="7" t="s">
        <v>42</v>
      </c>
      <c r="F5" s="7" t="s">
        <v>43</v>
      </c>
      <c r="G5" s="7" t="s">
        <v>44</v>
      </c>
      <c r="H5" s="7" t="s">
        <v>45</v>
      </c>
      <c r="I5" s="7" t="s">
        <v>46</v>
      </c>
      <c r="J5" s="7" t="s">
        <v>47</v>
      </c>
      <c r="K5" s="7" t="s">
        <v>48</v>
      </c>
      <c r="L5" s="7" t="s">
        <v>49</v>
      </c>
      <c r="M5" s="7" t="s">
        <v>50</v>
      </c>
    </row>
    <row r="6" customFormat="false" ht="18" hidden="false" customHeight="true" outlineLevel="0" collapsed="false">
      <c r="B6" s="18" t="str">
        <f aca="false">Inputs!B6</f>
        <v>Product A — Premium Widget</v>
      </c>
      <c r="C6" s="19" t="n">
        <f aca="false">Inputs!C6*Inputs!D6</f>
        <v>600000</v>
      </c>
      <c r="D6" s="19" t="n">
        <f aca="false">Inputs!C6*Inputs!E6</f>
        <v>360000</v>
      </c>
      <c r="E6" s="20" t="n">
        <f aca="false">C6-D6</f>
        <v>240000</v>
      </c>
      <c r="F6" s="19" t="n">
        <f aca="false">Inputs!F6*Inputs!G6</f>
        <v>572000</v>
      </c>
      <c r="G6" s="19" t="n">
        <f aca="false">Inputs!F6*Inputs!H6</f>
        <v>352000</v>
      </c>
      <c r="H6" s="20" t="n">
        <f aca="false">F6-G6</f>
        <v>220000</v>
      </c>
      <c r="I6" s="19" t="n">
        <f aca="false">(Inputs!G6-Inputs!D6)*Inputs!F6</f>
        <v>22000</v>
      </c>
      <c r="J6" s="19" t="n">
        <f aca="false">(Inputs!E6-Inputs!H6)*Inputs!F6</f>
        <v>-22000</v>
      </c>
      <c r="K6" s="19" t="n">
        <f aca="false">(Inputs!F6-Inputs!C6)*(Inputs!D6-Inputs!E6)</f>
        <v>-20000</v>
      </c>
      <c r="L6" s="19" t="n">
        <f aca="false">M6-(I6+J6+K6)</f>
        <v>0</v>
      </c>
      <c r="M6" s="21" t="n">
        <f aca="false">H6-E6</f>
        <v>-20000</v>
      </c>
    </row>
    <row r="7" customFormat="false" ht="18" hidden="false" customHeight="true" outlineLevel="0" collapsed="false">
      <c r="B7" s="22" t="str">
        <f aca="false">Inputs!B7</f>
        <v>Product B — Standard Widget</v>
      </c>
      <c r="C7" s="23" t="n">
        <f aca="false">Inputs!C7*Inputs!D7</f>
        <v>700000</v>
      </c>
      <c r="D7" s="23" t="n">
        <f aca="false">Inputs!C7*Inputs!E7</f>
        <v>450000</v>
      </c>
      <c r="E7" s="24" t="n">
        <f aca="false">C7-D7</f>
        <v>250000</v>
      </c>
      <c r="F7" s="23" t="n">
        <f aca="false">Inputs!F7*Inputs!G7</f>
        <v>770000</v>
      </c>
      <c r="G7" s="23" t="n">
        <f aca="false">Inputs!F7*Inputs!H7</f>
        <v>532000</v>
      </c>
      <c r="H7" s="24" t="n">
        <f aca="false">F7-G7</f>
        <v>238000</v>
      </c>
      <c r="I7" s="23" t="n">
        <f aca="false">(Inputs!G7-Inputs!D7)*Inputs!F7</f>
        <v>-14000</v>
      </c>
      <c r="J7" s="23" t="n">
        <f aca="false">(Inputs!E7-Inputs!H7)*Inputs!F7</f>
        <v>-28000</v>
      </c>
      <c r="K7" s="23" t="n">
        <f aca="false">(Inputs!F7-Inputs!C7)*(Inputs!D7-Inputs!E7)</f>
        <v>30000</v>
      </c>
      <c r="L7" s="23" t="n">
        <f aca="false">M7-(I7+J7+K7)</f>
        <v>0</v>
      </c>
      <c r="M7" s="25" t="n">
        <f aca="false">H7-E7</f>
        <v>-12000</v>
      </c>
    </row>
    <row r="8" customFormat="false" ht="18" hidden="false" customHeight="true" outlineLevel="0" collapsed="false">
      <c r="B8" s="18" t="str">
        <f aca="false">Inputs!B8</f>
        <v>Product C — Bulk SKU</v>
      </c>
      <c r="C8" s="19" t="n">
        <f aca="false">Inputs!C8*Inputs!D8</f>
        <v>120000</v>
      </c>
      <c r="D8" s="19" t="n">
        <f aca="false">Inputs!C8*Inputs!E8</f>
        <v>72000</v>
      </c>
      <c r="E8" s="20" t="n">
        <f aca="false">C8-D8</f>
        <v>48000</v>
      </c>
      <c r="F8" s="19" t="n">
        <f aca="false">Inputs!F8*Inputs!G8</f>
        <v>104000</v>
      </c>
      <c r="G8" s="19" t="n">
        <f aca="false">Inputs!F8*Inputs!H8</f>
        <v>68250</v>
      </c>
      <c r="H8" s="20" t="n">
        <f aca="false">F8-G8</f>
        <v>35750</v>
      </c>
      <c r="I8" s="19" t="n">
        <f aca="false">(Inputs!G8-Inputs!D8)*Inputs!F8</f>
        <v>6500</v>
      </c>
      <c r="J8" s="19" t="n">
        <f aca="false">(Inputs!E8-Inputs!H8)*Inputs!F8</f>
        <v>-9750</v>
      </c>
      <c r="K8" s="19" t="n">
        <f aca="false">(Inputs!F8-Inputs!C8)*(Inputs!D8-Inputs!E8)</f>
        <v>-9000</v>
      </c>
      <c r="L8" s="19" t="n">
        <f aca="false">M8-(I8+J8+K8)</f>
        <v>0</v>
      </c>
      <c r="M8" s="21" t="n">
        <f aca="false">H8-E8</f>
        <v>-12250</v>
      </c>
    </row>
    <row r="9" customFormat="false" ht="18" hidden="false" customHeight="true" outlineLevel="0" collapsed="false">
      <c r="B9" s="22" t="str">
        <f aca="false">Inputs!B9</f>
        <v>Product D — Specialty</v>
      </c>
      <c r="C9" s="23" t="n">
        <f aca="false">Inputs!C9*Inputs!D9</f>
        <v>332500</v>
      </c>
      <c r="D9" s="23" t="n">
        <f aca="false">Inputs!C9*Inputs!E9</f>
        <v>192500</v>
      </c>
      <c r="E9" s="24" t="n">
        <f aca="false">C9-D9</f>
        <v>140000</v>
      </c>
      <c r="F9" s="23" t="n">
        <f aca="false">Inputs!F9*Inputs!G9</f>
        <v>411600</v>
      </c>
      <c r="G9" s="23" t="n">
        <f aca="false">Inputs!F9*Inputs!H9</f>
        <v>243600</v>
      </c>
      <c r="H9" s="24" t="n">
        <f aca="false">F9-G9</f>
        <v>168000</v>
      </c>
      <c r="I9" s="23" t="n">
        <f aca="false">(Inputs!G9-Inputs!D9)*Inputs!F9</f>
        <v>12600</v>
      </c>
      <c r="J9" s="23" t="n">
        <f aca="false">(Inputs!E9-Inputs!H9)*Inputs!F9</f>
        <v>-12600</v>
      </c>
      <c r="K9" s="23" t="n">
        <f aca="false">(Inputs!F9-Inputs!C9)*(Inputs!D9-Inputs!E9)</f>
        <v>28000</v>
      </c>
      <c r="L9" s="23" t="n">
        <f aca="false">M9-(I9+J9+K9)</f>
        <v>0</v>
      </c>
      <c r="M9" s="25" t="n">
        <f aca="false">H9-E9</f>
        <v>28000</v>
      </c>
    </row>
    <row r="10" customFormat="false" ht="18" hidden="false" customHeight="true" outlineLevel="0" collapsed="false">
      <c r="B10" s="18" t="str">
        <f aca="false">Inputs!B10</f>
        <v>Product E — New Product</v>
      </c>
      <c r="C10" s="19" t="n">
        <f aca="false">Inputs!C10*Inputs!D10</f>
        <v>0</v>
      </c>
      <c r="D10" s="19" t="n">
        <f aca="false">Inputs!C10*Inputs!E10</f>
        <v>0</v>
      </c>
      <c r="E10" s="20" t="n">
        <f aca="false">C10-D10</f>
        <v>0</v>
      </c>
      <c r="F10" s="19" t="n">
        <f aca="false">Inputs!F10*Inputs!G10</f>
        <v>117600</v>
      </c>
      <c r="G10" s="19" t="n">
        <f aca="false">Inputs!F10*Inputs!H10</f>
        <v>72800</v>
      </c>
      <c r="H10" s="20" t="n">
        <f aca="false">F10-G10</f>
        <v>44800</v>
      </c>
      <c r="I10" s="19" t="n">
        <f aca="false">(Inputs!G10-Inputs!D10)*Inputs!F10</f>
        <v>117600</v>
      </c>
      <c r="J10" s="19" t="n">
        <f aca="false">(Inputs!E10-Inputs!H10)*Inputs!F10</f>
        <v>-72800</v>
      </c>
      <c r="K10" s="19" t="n">
        <f aca="false">(Inputs!F10-Inputs!C10)*(Inputs!D10-Inputs!E10)</f>
        <v>0</v>
      </c>
      <c r="L10" s="19" t="n">
        <f aca="false">M10-(I10+J10+K10)</f>
        <v>0</v>
      </c>
      <c r="M10" s="21" t="n">
        <f aca="false">H10-E10</f>
        <v>44800</v>
      </c>
    </row>
    <row r="11" customFormat="false" ht="18" hidden="false" customHeight="true" outlineLevel="0" collapsed="false">
      <c r="B11" s="22" t="str">
        <f aca="false">Inputs!B11</f>
        <v>Product F — Discontinued</v>
      </c>
      <c r="C11" s="23" t="n">
        <f aca="false">Inputs!C11*Inputs!D11</f>
        <v>88000</v>
      </c>
      <c r="D11" s="23" t="n">
        <f aca="false">Inputs!C11*Inputs!E11</f>
        <v>56000</v>
      </c>
      <c r="E11" s="24" t="n">
        <f aca="false">C11-D11</f>
        <v>32000</v>
      </c>
      <c r="F11" s="23" t="n">
        <f aca="false">Inputs!F11*Inputs!G11</f>
        <v>0</v>
      </c>
      <c r="G11" s="23" t="n">
        <f aca="false">Inputs!F11*Inputs!H11</f>
        <v>0</v>
      </c>
      <c r="H11" s="24" t="n">
        <f aca="false">F11-G11</f>
        <v>0</v>
      </c>
      <c r="I11" s="23" t="n">
        <f aca="false">(Inputs!G11-Inputs!D11)*Inputs!F11</f>
        <v>-0</v>
      </c>
      <c r="J11" s="23" t="n">
        <f aca="false">(Inputs!E11-Inputs!H11)*Inputs!F11</f>
        <v>0</v>
      </c>
      <c r="K11" s="23" t="n">
        <f aca="false">(Inputs!F11-Inputs!C11)*(Inputs!D11-Inputs!E11)</f>
        <v>-32000</v>
      </c>
      <c r="L11" s="23" t="n">
        <f aca="false">M11-(I11+J11+K11)</f>
        <v>0</v>
      </c>
      <c r="M11" s="25" t="n">
        <f aca="false">H11-E11</f>
        <v>-32000</v>
      </c>
    </row>
    <row r="12" customFormat="false" ht="21.75" hidden="false" customHeight="true" outlineLevel="0" collapsed="false">
      <c r="B12" s="26" t="s">
        <v>33</v>
      </c>
      <c r="C12" s="27" t="n">
        <f aca="false">SUM(C6:C11)</f>
        <v>1840500</v>
      </c>
      <c r="D12" s="27" t="n">
        <f aca="false">SUM(D6:D11)</f>
        <v>1130500</v>
      </c>
      <c r="E12" s="27" t="n">
        <f aca="false">SUM(E6:E11)</f>
        <v>710000</v>
      </c>
      <c r="F12" s="27" t="n">
        <f aca="false">SUM(F6:F11)</f>
        <v>1975200</v>
      </c>
      <c r="G12" s="27" t="n">
        <f aca="false">SUM(G6:G11)</f>
        <v>1268650</v>
      </c>
      <c r="H12" s="27" t="n">
        <f aca="false">SUM(H6:H11)</f>
        <v>706550</v>
      </c>
      <c r="I12" s="27" t="n">
        <f aca="false">SUM(I6:I11)</f>
        <v>144700</v>
      </c>
      <c r="J12" s="27" t="n">
        <f aca="false">SUM(J6:J11)</f>
        <v>-145150</v>
      </c>
      <c r="K12" s="27" t="n">
        <f aca="false">SUM(K6:K11)</f>
        <v>-3000</v>
      </c>
      <c r="L12" s="27" t="n">
        <f aca="false">SUM(L6:L11)</f>
        <v>0</v>
      </c>
      <c r="M12" s="27" t="n">
        <f aca="false">SUM(M6:M11)</f>
        <v>-3450</v>
      </c>
    </row>
  </sheetData>
  <mergeCells count="5">
    <mergeCell ref="B1:Q1"/>
    <mergeCell ref="B2:Q2"/>
    <mergeCell ref="C4:E4"/>
    <mergeCell ref="F4:H4"/>
    <mergeCell ref="I4:L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50"/>
  </cols>
  <sheetData>
    <row r="1" customFormat="false" ht="31.5" hidden="false" customHeight="true" outlineLevel="0" collapsed="false">
      <c r="B1" s="5" t="s">
        <v>51</v>
      </c>
      <c r="C1" s="5"/>
      <c r="D1" s="5"/>
      <c r="E1" s="5"/>
    </row>
    <row r="2" customFormat="false" ht="15" hidden="false" customHeight="false" outlineLevel="0" collapsed="false">
      <c r="B2" s="2" t="s">
        <v>52</v>
      </c>
      <c r="C2" s="2"/>
      <c r="D2" s="2"/>
      <c r="E2" s="2"/>
    </row>
    <row r="4" customFormat="false" ht="27.75" hidden="false" customHeight="true" outlineLevel="0" collapsed="false">
      <c r="B4" s="26" t="s">
        <v>53</v>
      </c>
      <c r="C4" s="27" t="n">
        <f aca="false">Calculations!E12</f>
        <v>710000</v>
      </c>
      <c r="D4" s="14"/>
      <c r="E4" s="28" t="s">
        <v>54</v>
      </c>
    </row>
    <row r="5" customFormat="false" ht="24" hidden="false" customHeight="true" outlineLevel="0" collapsed="false">
      <c r="B5" s="8" t="s">
        <v>55</v>
      </c>
      <c r="C5" s="19" t="n">
        <f aca="false">Calculations!I12</f>
        <v>144700</v>
      </c>
      <c r="D5" s="29" t="n">
        <f aca="false">C5/C4</f>
        <v>0.203802816901408</v>
      </c>
      <c r="E5" s="30" t="s">
        <v>56</v>
      </c>
    </row>
    <row r="6" customFormat="false" ht="24" hidden="false" customHeight="true" outlineLevel="0" collapsed="false">
      <c r="B6" s="11" t="s">
        <v>57</v>
      </c>
      <c r="C6" s="23" t="n">
        <f aca="false">Calculations!K12</f>
        <v>-3000</v>
      </c>
      <c r="D6" s="31" t="n">
        <f aca="false">C6/C4</f>
        <v>-0.00422535211267606</v>
      </c>
      <c r="E6" s="32" t="s">
        <v>58</v>
      </c>
    </row>
    <row r="7" customFormat="false" ht="24" hidden="false" customHeight="true" outlineLevel="0" collapsed="false">
      <c r="B7" s="8" t="s">
        <v>59</v>
      </c>
      <c r="C7" s="19" t="n">
        <f aca="false">Calculations!L12</f>
        <v>0</v>
      </c>
      <c r="D7" s="29" t="n">
        <f aca="false">C7/C4</f>
        <v>0</v>
      </c>
      <c r="E7" s="30" t="s">
        <v>60</v>
      </c>
    </row>
    <row r="8" customFormat="false" ht="24" hidden="false" customHeight="true" outlineLevel="0" collapsed="false">
      <c r="B8" s="11" t="s">
        <v>61</v>
      </c>
      <c r="C8" s="23" t="n">
        <f aca="false">Calculations!J12</f>
        <v>-145150</v>
      </c>
      <c r="D8" s="31" t="n">
        <f aca="false">C8/C4</f>
        <v>-0.20443661971831</v>
      </c>
      <c r="E8" s="32" t="s">
        <v>62</v>
      </c>
    </row>
    <row r="9" customFormat="false" ht="27.75" hidden="false" customHeight="true" outlineLevel="0" collapsed="false">
      <c r="B9" s="26" t="s">
        <v>63</v>
      </c>
      <c r="C9" s="27" t="n">
        <f aca="false">Calculations!H12</f>
        <v>706550</v>
      </c>
      <c r="D9" s="14"/>
      <c r="E9" s="28" t="s">
        <v>64</v>
      </c>
    </row>
    <row r="11" customFormat="false" ht="15" hidden="false" customHeight="false" outlineLevel="0" collapsed="false">
      <c r="B11" s="33" t="s">
        <v>65</v>
      </c>
      <c r="C11" s="34" t="n">
        <f aca="false">SUM(C5:C8)</f>
        <v>-3450</v>
      </c>
    </row>
    <row r="12" customFormat="false" ht="15" hidden="false" customHeight="false" outlineLevel="0" collapsed="false">
      <c r="B12" s="33" t="s">
        <v>66</v>
      </c>
      <c r="C12" s="34" t="n">
        <f aca="false">C9-C4</f>
        <v>-3450</v>
      </c>
    </row>
    <row r="13" customFormat="false" ht="15" hidden="false" customHeight="false" outlineLevel="0" collapsed="false">
      <c r="B13" s="35" t="s">
        <v>67</v>
      </c>
      <c r="C13" s="36" t="n">
        <f aca="false">C11-C12</f>
        <v>0</v>
      </c>
    </row>
    <row r="16" customFormat="false" ht="19.5" hidden="false" customHeight="true" outlineLevel="0" collapsed="false">
      <c r="B16" s="37" t="s">
        <v>68</v>
      </c>
      <c r="C16" s="37"/>
      <c r="D16" s="37"/>
      <c r="E16" s="37"/>
    </row>
    <row r="17" customFormat="false" ht="19.5" hidden="false" customHeight="true" outlineLevel="0" collapsed="false">
      <c r="B17" s="8" t="s">
        <v>69</v>
      </c>
      <c r="C17" s="20" t="n">
        <f aca="false">Calculations!C12</f>
        <v>1840500</v>
      </c>
    </row>
    <row r="18" customFormat="false" ht="19.5" hidden="false" customHeight="true" outlineLevel="0" collapsed="false">
      <c r="B18" s="11" t="s">
        <v>70</v>
      </c>
      <c r="C18" s="24" t="n">
        <f aca="false">Calculations!F12</f>
        <v>1975200</v>
      </c>
    </row>
    <row r="19" customFormat="false" ht="19.5" hidden="false" customHeight="true" outlineLevel="0" collapsed="false">
      <c r="B19" s="8" t="s">
        <v>71</v>
      </c>
      <c r="C19" s="38" t="n">
        <f aca="false">(Calculations!F12-Calculations!C12)/Calculations!C12</f>
        <v>0.0731866340668297</v>
      </c>
    </row>
    <row r="20" customFormat="false" ht="19.5" hidden="false" customHeight="true" outlineLevel="0" collapsed="false">
      <c r="B20" s="11" t="s">
        <v>72</v>
      </c>
      <c r="C20" s="39" t="n">
        <f aca="false">Calculations!E12/Calculations!C12</f>
        <v>0.385764737842977</v>
      </c>
    </row>
    <row r="21" customFormat="false" ht="19.5" hidden="false" customHeight="true" outlineLevel="0" collapsed="false">
      <c r="B21" s="8" t="s">
        <v>73</v>
      </c>
      <c r="C21" s="38" t="n">
        <f aca="false">Calculations!H12/Calculations!F12</f>
        <v>0.357710611583637</v>
      </c>
    </row>
    <row r="22" customFormat="false" ht="19.5" hidden="false" customHeight="true" outlineLevel="0" collapsed="false">
      <c r="B22" s="11" t="s">
        <v>74</v>
      </c>
      <c r="C22" s="39" t="n">
        <f aca="false">(Calculations!H12/Calculations!F12)-(Calculations!E12/Calculations!C12)</f>
        <v>-0.0280541262593403</v>
      </c>
    </row>
  </sheetData>
  <mergeCells count="3">
    <mergeCell ref="B1:E1"/>
    <mergeCell ref="B2:E2"/>
    <mergeCell ref="B16:E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4" min="3" style="0" width="18"/>
  </cols>
  <sheetData>
    <row r="1" customFormat="false" ht="31.5" hidden="false" customHeight="true" outlineLevel="0" collapsed="false">
      <c r="B1" s="5" t="s">
        <v>75</v>
      </c>
      <c r="C1" s="5"/>
      <c r="D1" s="5"/>
    </row>
    <row r="2" customFormat="false" ht="15" hidden="false" customHeight="false" outlineLevel="0" collapsed="false">
      <c r="B2" s="2" t="s">
        <v>76</v>
      </c>
      <c r="C2" s="2"/>
      <c r="D2" s="2"/>
    </row>
    <row r="4" customFormat="false" ht="15" hidden="false" customHeight="false" outlineLevel="0" collapsed="false">
      <c r="B4" s="7" t="s">
        <v>77</v>
      </c>
      <c r="C4" s="7" t="s">
        <v>78</v>
      </c>
      <c r="D4" s="7" t="s">
        <v>79</v>
      </c>
    </row>
    <row r="5" customFormat="false" ht="21.75" hidden="false" customHeight="true" outlineLevel="0" collapsed="false">
      <c r="B5" s="40" t="s">
        <v>80</v>
      </c>
      <c r="C5" s="41" t="n">
        <f aca="false">'Bridge Summary'!C4</f>
        <v>710000</v>
      </c>
      <c r="D5" s="42" t="s">
        <v>81</v>
      </c>
    </row>
    <row r="6" customFormat="false" ht="21.75" hidden="false" customHeight="true" outlineLevel="0" collapsed="false">
      <c r="B6" s="11" t="s">
        <v>46</v>
      </c>
      <c r="C6" s="23" t="n">
        <f aca="false">'Bridge Summary'!C5</f>
        <v>144700</v>
      </c>
      <c r="D6" s="43" t="s">
        <v>82</v>
      </c>
    </row>
    <row r="7" customFormat="false" ht="21.75" hidden="false" customHeight="true" outlineLevel="0" collapsed="false">
      <c r="B7" s="8" t="s">
        <v>48</v>
      </c>
      <c r="C7" s="19" t="n">
        <f aca="false">'Bridge Summary'!C6</f>
        <v>-3000</v>
      </c>
      <c r="D7" s="44" t="s">
        <v>82</v>
      </c>
    </row>
    <row r="8" customFormat="false" ht="21.75" hidden="false" customHeight="true" outlineLevel="0" collapsed="false">
      <c r="B8" s="11" t="s">
        <v>49</v>
      </c>
      <c r="C8" s="23" t="n">
        <f aca="false">'Bridge Summary'!C7</f>
        <v>0</v>
      </c>
      <c r="D8" s="43" t="s">
        <v>82</v>
      </c>
    </row>
    <row r="9" customFormat="false" ht="21.75" hidden="false" customHeight="true" outlineLevel="0" collapsed="false">
      <c r="B9" s="8" t="s">
        <v>47</v>
      </c>
      <c r="C9" s="19" t="n">
        <f aca="false">'Bridge Summary'!C8</f>
        <v>-145150</v>
      </c>
      <c r="D9" s="44" t="s">
        <v>82</v>
      </c>
    </row>
    <row r="10" customFormat="false" ht="21.75" hidden="false" customHeight="true" outlineLevel="0" collapsed="false">
      <c r="B10" s="40" t="s">
        <v>83</v>
      </c>
      <c r="C10" s="41" t="n">
        <f aca="false">'Bridge Summary'!C9</f>
        <v>706550</v>
      </c>
      <c r="D10" s="42" t="s">
        <v>81</v>
      </c>
    </row>
    <row r="13" customFormat="false" ht="15" hidden="false" customHeight="true" outlineLevel="0" collapsed="false">
      <c r="B13" s="45" t="s">
        <v>84</v>
      </c>
      <c r="C13" s="45"/>
      <c r="D13" s="45"/>
    </row>
    <row r="14" customFormat="false" ht="18" hidden="false" customHeight="true" outlineLevel="0" collapsed="false">
      <c r="B14" s="46" t="s">
        <v>85</v>
      </c>
      <c r="C14" s="46"/>
      <c r="D14" s="46"/>
    </row>
    <row r="15" customFormat="false" ht="18" hidden="false" customHeight="true" outlineLevel="0" collapsed="false">
      <c r="B15" s="46" t="s">
        <v>86</v>
      </c>
      <c r="C15" s="46"/>
      <c r="D15" s="46"/>
    </row>
    <row r="16" customFormat="false" ht="18" hidden="false" customHeight="true" outlineLevel="0" collapsed="false">
      <c r="B16" s="46" t="s">
        <v>87</v>
      </c>
      <c r="C16" s="46"/>
      <c r="D16" s="46"/>
    </row>
    <row r="17" customFormat="false" ht="18" hidden="false" customHeight="true" outlineLevel="0" collapsed="false">
      <c r="B17" s="46" t="s">
        <v>88</v>
      </c>
      <c r="C17" s="46"/>
      <c r="D17" s="46"/>
    </row>
    <row r="18" customFormat="false" ht="18" hidden="false" customHeight="true" outlineLevel="0" collapsed="false">
      <c r="B18" s="46" t="s">
        <v>89</v>
      </c>
      <c r="C18" s="46"/>
      <c r="D18" s="46"/>
    </row>
  </sheetData>
  <mergeCells count="8">
    <mergeCell ref="B1:D1"/>
    <mergeCell ref="B2:D2"/>
    <mergeCell ref="B13:D13"/>
    <mergeCell ref="B14:D14"/>
    <mergeCell ref="B15:D15"/>
    <mergeCell ref="B16:D16"/>
    <mergeCell ref="B17:D17"/>
    <mergeCell ref="B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2026-04-29T19:14:22Z</dcterms:created>
  <dc:creator>openpyxl</dc:creator>
  <dc:description/>
  <dc:language>en-US</dc:language>
  <cp:lastModifiedBy/>
  <dcterms:modified xsi:type="dcterms:W3CDTF">2026-04-29T19:14:22Z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